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0115" windowHeight="7755"/>
  </bookViews>
  <sheets>
    <sheet name="Приложение 1" sheetId="2" r:id="rId1"/>
    <sheet name="Лист1" sheetId="3" r:id="rId2"/>
  </sheets>
  <definedNames>
    <definedName name="_xlnm.Print_Titles" localSheetId="0">'Приложение 1'!$8:$12</definedName>
    <definedName name="_xlnm.Print_Area" localSheetId="1">Лист1!$A$1:$I$15</definedName>
    <definedName name="_xlnm.Print_Area" localSheetId="0">'Приложение 1'!$A$1:$M$54</definedName>
  </definedNames>
  <calcPr calcId="145621"/>
</workbook>
</file>

<file path=xl/calcChain.xml><?xml version="1.0" encoding="utf-8"?>
<calcChain xmlns="http://schemas.openxmlformats.org/spreadsheetml/2006/main">
  <c r="M15" i="2" l="1"/>
  <c r="K15" i="2"/>
  <c r="I38" i="2"/>
  <c r="I21" i="2"/>
  <c r="I15" i="2" s="1"/>
  <c r="G22" i="2"/>
  <c r="G23" i="2"/>
  <c r="I37" i="2" l="1"/>
  <c r="H31" i="2" l="1"/>
  <c r="I31" i="2"/>
  <c r="I14" i="2" s="1"/>
  <c r="J31" i="2"/>
  <c r="K31" i="2"/>
  <c r="L31" i="2"/>
  <c r="M31" i="2"/>
  <c r="J15" i="2"/>
  <c r="J14" i="2" s="1"/>
  <c r="L15" i="2"/>
  <c r="L14" i="2" s="1"/>
  <c r="M14" i="2"/>
  <c r="K14" i="2"/>
  <c r="F19" i="2"/>
  <c r="F20" i="2"/>
  <c r="F21" i="2"/>
  <c r="F22" i="2"/>
  <c r="F23" i="2"/>
  <c r="F24" i="2"/>
  <c r="F25" i="2"/>
  <c r="F26" i="2"/>
  <c r="F28" i="2"/>
  <c r="F29" i="2"/>
  <c r="F30" i="2"/>
  <c r="F32" i="2"/>
  <c r="F33" i="2"/>
  <c r="F34" i="2"/>
  <c r="F35" i="2"/>
  <c r="F36" i="2"/>
  <c r="F37" i="2"/>
  <c r="F38" i="2"/>
  <c r="F31" i="2" l="1"/>
  <c r="G16" i="2"/>
  <c r="F16" i="2"/>
  <c r="G19" i="2"/>
  <c r="G20" i="2"/>
  <c r="G21" i="2"/>
  <c r="G24" i="2"/>
  <c r="G25" i="2"/>
  <c r="G26" i="2"/>
  <c r="G27" i="2"/>
  <c r="G28" i="2"/>
  <c r="G29" i="2"/>
  <c r="G30" i="2"/>
  <c r="G32" i="2"/>
  <c r="G33" i="2"/>
  <c r="G34" i="2"/>
  <c r="G35" i="2"/>
  <c r="G36" i="2"/>
  <c r="G37" i="2"/>
  <c r="G38" i="2"/>
  <c r="G18" i="2"/>
  <c r="H27" i="2"/>
  <c r="F27" i="2" s="1"/>
  <c r="H18" i="2"/>
  <c r="G31" i="2" l="1"/>
  <c r="F18" i="2"/>
  <c r="H15" i="2"/>
  <c r="H14" i="2" s="1"/>
  <c r="F15" i="2"/>
  <c r="F14" i="2" s="1"/>
  <c r="G15" i="2"/>
  <c r="G14" i="2" s="1"/>
</calcChain>
</file>

<file path=xl/sharedStrings.xml><?xml version="1.0" encoding="utf-8"?>
<sst xmlns="http://schemas.openxmlformats.org/spreadsheetml/2006/main" count="101" uniqueCount="74">
  <si>
    <t>АО "Алатау Жарық Компаниясы"</t>
  </si>
  <si>
    <t>передача и распределение электрической энергии</t>
  </si>
  <si>
    <t>№п/п</t>
  </si>
  <si>
    <t>Наименование мероприятий инвестиционной программы</t>
  </si>
  <si>
    <t>(вид деятельности)</t>
  </si>
  <si>
    <t>Реконструкция ПС-220/110/10кВ №7 АХБК</t>
  </si>
  <si>
    <t>по г.Алматы</t>
  </si>
  <si>
    <t>Итого по Алматинской области</t>
  </si>
  <si>
    <t>Приобретение основных средств и нематериальных активов</t>
  </si>
  <si>
    <t>Реконструкция электрических сетей 10-6/0,4 кВ по Алматинской области с  заменой проводов на СИП</t>
  </si>
  <si>
    <t>(наименование субъекта)</t>
  </si>
  <si>
    <t>Единица измерений</t>
  </si>
  <si>
    <t>Разработка ПСД реконструкция электрических сетей 10-6/0,4кВ по Алматинской области с заменой проводов на СИП</t>
  </si>
  <si>
    <t>ПСД</t>
  </si>
  <si>
    <t>ПНР</t>
  </si>
  <si>
    <t>Перевод нагрузки ПС-220/110/10кВ №131А «Горный Гигант» на ПС-220/110/10кВ №160А «Ерменсай» по сетям 110кВ с последующим демонтажем ПС-131А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</si>
  <si>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</si>
  <si>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 xml:space="preserve"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</si>
  <si>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>км</t>
  </si>
  <si>
    <t>шт</t>
  </si>
  <si>
    <t>Бюджетные средства</t>
  </si>
  <si>
    <t>Информация субъекта естественной монополии</t>
  </si>
  <si>
    <t>план</t>
  </si>
  <si>
    <t>факт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</si>
  <si>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</si>
  <si>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</si>
  <si>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_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</si>
  <si>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</si>
  <si>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</si>
  <si>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</si>
  <si>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Информация о реализации инвестиционной программы (проекта) в разрезе источников финансирования, тыс. тенге</t>
  </si>
  <si>
    <t>Сумма инвестиционной программы (проекты), тыс. тенге</t>
  </si>
  <si>
    <t>собственные средства</t>
  </si>
  <si>
    <t>заемные средства</t>
  </si>
  <si>
    <t>МВА</t>
  </si>
  <si>
    <t>2х40</t>
  </si>
  <si>
    <t>Пусконаладочные работы на Реконструкция ПС-220/110/10кВ №7 АХБК</t>
  </si>
  <si>
    <t>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</t>
  </si>
  <si>
    <t xml:space="preserve">Создание (построение) системы АСКУЭ </t>
  </si>
  <si>
    <t>Перевод нагрузок с существующих ПС 35/6 на вновь построенные ПС 110/10 с переводом 6кВ на 10 кВ</t>
  </si>
  <si>
    <t>Строительство двухцепной ВЛ-110кВ ПС сев.Каскелен №94-ПС Каскелен-220кВ, с отпайкой к ПС Каскелен №27</t>
  </si>
  <si>
    <t>Реконструкция ПС 220кВ №140А Западная</t>
  </si>
  <si>
    <t>2х63</t>
  </si>
  <si>
    <t>Создание (построение) системы АСКУЭ</t>
  </si>
  <si>
    <t>Капитализированные проценты</t>
  </si>
  <si>
    <t>* 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</si>
  <si>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 xml:space="preserve">Приложение 4
к Правилам утверждения
инвестиционных программ (проектов)
субъекта естественной монополии
их корректировки, а также проведения анализа об их исполнении </t>
  </si>
  <si>
    <t>Н.Жакупбеков</t>
  </si>
  <si>
    <t>Заместитель Председателя Правления по корпоративному развитию и строительству</t>
  </si>
  <si>
    <t>Ж.Такенов</t>
  </si>
  <si>
    <t>Управляющий директор по   капитальному строительству</t>
  </si>
  <si>
    <t>Ж.Серикбаев</t>
  </si>
  <si>
    <t>Начальник управления капитального строительства</t>
  </si>
  <si>
    <t>Б.Жантасов</t>
  </si>
  <si>
    <t>Начальник управления перспективного развития</t>
  </si>
  <si>
    <t>*- значение ориентировочного расчета уровня физического износа электрических сетей АО "АЖК" с 2016 года по 2020 года при проведении 
реконструкции сетей в 2016-2020гг.</t>
  </si>
  <si>
    <t>Инвестиционная программа на 2018 год</t>
  </si>
  <si>
    <t>Разработка ПСД строительство ПС 110/10кВ Театральная взамен ПС ПС-35/6кВ №58А Театральная с 2хКЛ-110кВ</t>
  </si>
  <si>
    <t>Разработка ПСД строительство ПС 110/10кВ Сахарный завод с КЛ 110 кВ от ПС Коянкус</t>
  </si>
  <si>
    <t xml:space="preserve">Разработка ПСД Реконструкция  ПС 110/35/6кВ №16И НЯЦ </t>
  </si>
  <si>
    <t>Строительно-монтажные работы по установке автоматических систем компенсации емкостных токов на 4-х ПС АО «АЖК» с разработкой ПСД</t>
  </si>
  <si>
    <t>Корректировка ПСД «Перевод существующих сетей 6 кВ ПС-22А, 50А, 54А, 100А на напряжение 10 кВ от ЛЭП-10 кВ ПС-150А «Алмалы» и от вновь построенных ПС «Медеу» и «Шымбулак»</t>
  </si>
  <si>
    <t>КЛ-110 кВ (км)</t>
  </si>
  <si>
    <t>ОКСН (км)</t>
  </si>
  <si>
    <t>Корректировка ПСД «Перевод части нагрузок с существующей ПС № 4А на вновь построенную ПС-110/10 кВ «Алатау»</t>
  </si>
  <si>
    <t>СМР</t>
  </si>
  <si>
    <t>о ходе исполнения субъектом инвестиционной программы за 5 мес. 2018 года</t>
  </si>
  <si>
    <t>Количество в натуральных показателях</t>
  </si>
  <si>
    <t xml:space="preserve">факт за 5 мес.
2017года
</t>
  </si>
  <si>
    <t>план 2018 год</t>
  </si>
  <si>
    <t>факт 
за 5 мес. 2018 года</t>
  </si>
  <si>
    <t xml:space="preserve">Продолжение Приложения 4
к Правилам утверждения
инвестиционных программ (проектов)
субъекта естественной монополии
их корректировки, а также проведения анализа об их исполнении 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</si>
  <si>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</si>
  <si>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ВСЕГО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</si>
</sst>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  <numFmt numFmtId="167" formatCode="_(* #,##0.00_);_(* \(#,##0.0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43" fontId="5" fillId="0" borderId="0" applyFont="0" applyFill="0" applyBorder="0" applyAlignment="0" applyProtection="0"/>
    <xf numFmtId="0" fontId="5" fillId="0" borderId="0"/>
    <xf numFmtId="0" fontId="8" fillId="0" borderId="0"/>
    <xf numFmtId="9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5" fillId="0" borderId="0"/>
    <xf numFmtId="166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82">
    <xf numFmtId="0" fontId="0" fillId="0" borderId="0" xfId="0"/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4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/>
    <xf numFmtId="166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9" fontId="7" fillId="0" borderId="0" xfId="7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4" fillId="0" borderId="0" xfId="0" applyFont="1" applyFill="1" applyAlignment="1"/>
    <xf numFmtId="0" fontId="14" fillId="2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15" fillId="0" borderId="0" xfId="0" applyFont="1" applyFill="1" applyAlignment="1"/>
    <xf numFmtId="0" fontId="15" fillId="2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0" fontId="7" fillId="0" borderId="1" xfId="7" applyNumberFormat="1" applyFont="1" applyBorder="1" applyAlignment="1">
      <alignment horizontal="center" vertical="center" wrapText="1"/>
    </xf>
    <xf numFmtId="0" fontId="19" fillId="0" borderId="1" xfId="0" applyFont="1" applyBorder="1"/>
    <xf numFmtId="0" fontId="19" fillId="0" borderId="0" xfId="0" applyFont="1"/>
    <xf numFmtId="164" fontId="7" fillId="0" borderId="4" xfId="15" applyNumberFormat="1" applyFont="1" applyFill="1" applyBorder="1" applyAlignment="1">
      <alignment horizontal="center" vertical="center"/>
    </xf>
    <xf numFmtId="164" fontId="7" fillId="0" borderId="3" xfId="15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</cellXfs>
  <cellStyles count="18">
    <cellStyle name="S4" xfId="3"/>
    <cellStyle name="Обычный" xfId="0" builtinId="0"/>
    <cellStyle name="Обычный 10 2 2" xfId="14"/>
    <cellStyle name="Обычный 2" xfId="11"/>
    <cellStyle name="Обычный 3" xfId="2"/>
    <cellStyle name="Обычный 3 2" xfId="1"/>
    <cellStyle name="Обычный 3 2 2 2 2" xfId="5"/>
    <cellStyle name="Обычный 3 2 2 5" xfId="16"/>
    <cellStyle name="Обычный 4" xfId="6"/>
    <cellStyle name="Процентный" xfId="7" builtinId="5"/>
    <cellStyle name="Процентный 2" xfId="13"/>
    <cellStyle name="Стиль 1" xfId="10"/>
    <cellStyle name="Финансовый" xfId="15" builtinId="3"/>
    <cellStyle name="Финансовый 2" xfId="4"/>
    <cellStyle name="Финансовый 3" xfId="17"/>
    <cellStyle name="Финансовый 4" xfId="12"/>
    <cellStyle name="Финансовый 66" xfId="9"/>
    <cellStyle name="Финансовый 6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8397"/>
  <sheetViews>
    <sheetView tabSelected="1" view="pageBreakPreview" zoomScale="70" zoomScaleNormal="100" zoomScaleSheetLayoutView="70" zoomScalePageLayoutView="70" workbookViewId="0">
      <selection activeCell="B14" sqref="B14"/>
    </sheetView>
  </sheetViews>
  <sheetFormatPr defaultRowHeight="15.75" outlineLevelRow="1" x14ac:dyDescent="0.25"/>
  <cols>
    <col min="1" max="1" width="8.42578125" style="9" customWidth="1"/>
    <col min="2" max="2" width="60.85546875" style="28" customWidth="1"/>
    <col min="3" max="3" width="16.28515625" style="15" customWidth="1"/>
    <col min="4" max="5" width="15.42578125" style="15" customWidth="1"/>
    <col min="6" max="7" width="18.28515625" style="9" customWidth="1"/>
    <col min="8" max="13" width="16.5703125" style="9" customWidth="1"/>
    <col min="14" max="16384" width="9.140625" style="9"/>
  </cols>
  <sheetData>
    <row r="1" spans="1:19" ht="94.5" customHeight="1" outlineLevel="1" x14ac:dyDescent="0.25">
      <c r="J1" s="55" t="s">
        <v>46</v>
      </c>
      <c r="K1" s="55"/>
      <c r="L1" s="56"/>
      <c r="M1" s="56"/>
    </row>
    <row r="2" spans="1:19" s="15" customFormat="1" outlineLevel="1" x14ac:dyDescent="0.25">
      <c r="A2" s="13"/>
      <c r="B2" s="29"/>
      <c r="F2" s="13" t="s">
        <v>21</v>
      </c>
      <c r="G2" s="13"/>
      <c r="S2" s="22"/>
    </row>
    <row r="3" spans="1:19" s="15" customFormat="1" outlineLevel="1" x14ac:dyDescent="0.25">
      <c r="A3" s="13"/>
      <c r="B3" s="29"/>
      <c r="F3" s="13" t="s">
        <v>66</v>
      </c>
      <c r="G3" s="13"/>
      <c r="S3" s="22"/>
    </row>
    <row r="4" spans="1:19" s="15" customFormat="1" outlineLevel="1" x14ac:dyDescent="0.25">
      <c r="A4" s="13"/>
      <c r="B4" s="29"/>
      <c r="F4" s="14" t="s">
        <v>0</v>
      </c>
      <c r="G4" s="14"/>
      <c r="S4" s="22"/>
    </row>
    <row r="5" spans="1:19" s="15" customFormat="1" outlineLevel="1" x14ac:dyDescent="0.25">
      <c r="A5" s="13"/>
      <c r="B5" s="29"/>
      <c r="F5" s="15" t="s">
        <v>10</v>
      </c>
      <c r="S5" s="22"/>
    </row>
    <row r="6" spans="1:19" s="15" customFormat="1" outlineLevel="1" x14ac:dyDescent="0.25">
      <c r="A6" s="13"/>
      <c r="B6" s="29"/>
      <c r="F6" s="14" t="s">
        <v>1</v>
      </c>
      <c r="G6" s="14"/>
      <c r="S6" s="22"/>
    </row>
    <row r="7" spans="1:19" s="15" customFormat="1" outlineLevel="1" x14ac:dyDescent="0.25">
      <c r="A7" s="13"/>
      <c r="B7" s="29"/>
      <c r="F7" s="15" t="s">
        <v>4</v>
      </c>
      <c r="S7" s="22"/>
    </row>
    <row r="8" spans="1:19" x14ac:dyDescent="0.25">
      <c r="A8" s="63" t="s">
        <v>2</v>
      </c>
      <c r="B8" s="57" t="s">
        <v>30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9" ht="33" customHeight="1" x14ac:dyDescent="0.25">
      <c r="A9" s="64"/>
      <c r="B9" s="67" t="s">
        <v>3</v>
      </c>
      <c r="C9" s="63" t="s">
        <v>11</v>
      </c>
      <c r="D9" s="62" t="s">
        <v>67</v>
      </c>
      <c r="E9" s="62"/>
      <c r="F9" s="62" t="s">
        <v>31</v>
      </c>
      <c r="G9" s="62"/>
      <c r="H9" s="57" t="s">
        <v>32</v>
      </c>
      <c r="I9" s="58"/>
      <c r="J9" s="57" t="s">
        <v>33</v>
      </c>
      <c r="K9" s="58"/>
      <c r="L9" s="57" t="s">
        <v>20</v>
      </c>
      <c r="M9" s="59"/>
    </row>
    <row r="10" spans="1:19" ht="15.75" customHeight="1" x14ac:dyDescent="0.25">
      <c r="A10" s="64"/>
      <c r="B10" s="68"/>
      <c r="C10" s="64"/>
      <c r="D10" s="66" t="s">
        <v>22</v>
      </c>
      <c r="E10" s="66" t="s">
        <v>23</v>
      </c>
      <c r="F10" s="66" t="s">
        <v>22</v>
      </c>
      <c r="G10" s="66" t="s">
        <v>23</v>
      </c>
      <c r="H10" s="60" t="s">
        <v>22</v>
      </c>
      <c r="I10" s="62" t="s">
        <v>23</v>
      </c>
      <c r="J10" s="62" t="s">
        <v>22</v>
      </c>
      <c r="K10" s="62" t="s">
        <v>23</v>
      </c>
      <c r="L10" s="62" t="s">
        <v>22</v>
      </c>
      <c r="M10" s="62" t="s">
        <v>23</v>
      </c>
    </row>
    <row r="11" spans="1:19" x14ac:dyDescent="0.25">
      <c r="A11" s="65"/>
      <c r="B11" s="69"/>
      <c r="C11" s="65"/>
      <c r="D11" s="66"/>
      <c r="E11" s="66"/>
      <c r="F11" s="66"/>
      <c r="G11" s="66"/>
      <c r="H11" s="61"/>
      <c r="I11" s="62"/>
      <c r="J11" s="62"/>
      <c r="K11" s="62"/>
      <c r="L11" s="62"/>
      <c r="M11" s="62"/>
    </row>
    <row r="12" spans="1:19" x14ac:dyDescent="0.25">
      <c r="A12" s="17">
        <v>1</v>
      </c>
      <c r="B12" s="3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</row>
    <row r="13" spans="1:19" x14ac:dyDescent="0.25">
      <c r="A13" s="16"/>
      <c r="B13" s="31" t="s">
        <v>56</v>
      </c>
      <c r="C13" s="17"/>
      <c r="D13" s="16"/>
      <c r="E13" s="21"/>
      <c r="F13" s="17"/>
      <c r="G13" s="7"/>
      <c r="H13" s="17"/>
      <c r="I13" s="20"/>
      <c r="J13" s="17"/>
      <c r="K13" s="20"/>
      <c r="L13" s="17"/>
      <c r="M13" s="20"/>
    </row>
    <row r="14" spans="1:19" x14ac:dyDescent="0.25">
      <c r="A14" s="6"/>
      <c r="B14" s="32" t="s">
        <v>73</v>
      </c>
      <c r="C14" s="16"/>
      <c r="D14" s="16"/>
      <c r="E14" s="21"/>
      <c r="F14" s="7">
        <f>F15+F31+F38</f>
        <v>12731014.486635711</v>
      </c>
      <c r="G14" s="7">
        <f>G15+G31+G38+G37</f>
        <v>1796130.4103499998</v>
      </c>
      <c r="H14" s="7">
        <f t="shared" ref="H14:M14" si="0">H15+H31+H38</f>
        <v>10002065.550088571</v>
      </c>
      <c r="I14" s="7">
        <f>I15+I31+I38+I37</f>
        <v>1734728.2469599999</v>
      </c>
      <c r="J14" s="7">
        <f t="shared" si="0"/>
        <v>2200000</v>
      </c>
      <c r="K14" s="7">
        <f t="shared" si="0"/>
        <v>0</v>
      </c>
      <c r="L14" s="7">
        <f t="shared" si="0"/>
        <v>528948.93654714001</v>
      </c>
      <c r="M14" s="7">
        <f t="shared" si="0"/>
        <v>61402.163390000002</v>
      </c>
      <c r="N14" s="23"/>
    </row>
    <row r="15" spans="1:19" x14ac:dyDescent="0.25">
      <c r="A15" s="12"/>
      <c r="B15" s="31" t="s">
        <v>6</v>
      </c>
      <c r="C15" s="17"/>
      <c r="D15" s="16"/>
      <c r="E15" s="21"/>
      <c r="F15" s="7">
        <f>SUM(F16:F30)</f>
        <v>10055051.486635711</v>
      </c>
      <c r="G15" s="7">
        <f t="shared" ref="G15:M15" si="1">SUM(G16:G30)</f>
        <v>1360076.9968599998</v>
      </c>
      <c r="H15" s="7">
        <f t="shared" si="1"/>
        <v>7326102.5500885714</v>
      </c>
      <c r="I15" s="7">
        <f t="shared" si="1"/>
        <v>1298674.83347</v>
      </c>
      <c r="J15" s="7">
        <f t="shared" si="1"/>
        <v>2200000</v>
      </c>
      <c r="K15" s="7">
        <f t="shared" si="1"/>
        <v>0</v>
      </c>
      <c r="L15" s="7">
        <f t="shared" si="1"/>
        <v>528948.93654714001</v>
      </c>
      <c r="M15" s="7">
        <f t="shared" si="1"/>
        <v>61402.163390000002</v>
      </c>
    </row>
    <row r="16" spans="1:19" x14ac:dyDescent="0.25">
      <c r="A16" s="73">
        <v>1</v>
      </c>
      <c r="B16" s="71" t="s">
        <v>15</v>
      </c>
      <c r="C16" s="24" t="s">
        <v>62</v>
      </c>
      <c r="D16" s="21">
        <v>112</v>
      </c>
      <c r="E16" s="21"/>
      <c r="F16" s="75">
        <f>H16+J16+L16</f>
        <v>528948.93654714001</v>
      </c>
      <c r="G16" s="77">
        <f>I16+K16+M16</f>
        <v>61402.163390000002</v>
      </c>
      <c r="H16" s="79"/>
      <c r="I16" s="79"/>
      <c r="J16" s="79"/>
      <c r="K16" s="79"/>
      <c r="L16" s="53">
        <v>528948.93654714001</v>
      </c>
      <c r="M16" s="53">
        <v>61402.163390000002</v>
      </c>
    </row>
    <row r="17" spans="1:13" x14ac:dyDescent="0.25">
      <c r="A17" s="74"/>
      <c r="B17" s="72"/>
      <c r="C17" s="24" t="s">
        <v>63</v>
      </c>
      <c r="D17" s="21">
        <v>5</v>
      </c>
      <c r="E17" s="21"/>
      <c r="F17" s="76"/>
      <c r="G17" s="78"/>
      <c r="H17" s="80"/>
      <c r="I17" s="80"/>
      <c r="J17" s="80"/>
      <c r="K17" s="80"/>
      <c r="L17" s="54"/>
      <c r="M17" s="54"/>
    </row>
    <row r="18" spans="1:13" x14ac:dyDescent="0.25">
      <c r="A18" s="39">
        <v>2</v>
      </c>
      <c r="B18" s="33" t="s">
        <v>5</v>
      </c>
      <c r="C18" s="24" t="s">
        <v>34</v>
      </c>
      <c r="D18" s="24" t="s">
        <v>35</v>
      </c>
      <c r="E18" s="18"/>
      <c r="F18" s="7">
        <f>H18+J18+L18</f>
        <v>1809745</v>
      </c>
      <c r="G18" s="5">
        <f>I18+K18+M18</f>
        <v>0</v>
      </c>
      <c r="H18" s="27">
        <f>1673401+136344</f>
        <v>1809745</v>
      </c>
      <c r="I18" s="1"/>
      <c r="J18" s="1"/>
      <c r="K18" s="8"/>
      <c r="L18" s="1"/>
      <c r="M18" s="1"/>
    </row>
    <row r="19" spans="1:13" ht="31.5" x14ac:dyDescent="0.25">
      <c r="A19" s="39">
        <v>3</v>
      </c>
      <c r="B19" s="33" t="s">
        <v>36</v>
      </c>
      <c r="C19" s="24" t="s">
        <v>14</v>
      </c>
      <c r="D19" s="24">
        <v>2</v>
      </c>
      <c r="E19" s="18"/>
      <c r="F19" s="7">
        <f t="shared" ref="F19:F38" si="2">H19+J19+L19</f>
        <v>9019</v>
      </c>
      <c r="G19" s="5">
        <f t="shared" ref="G19:G38" si="3">I19+K19+M19</f>
        <v>0</v>
      </c>
      <c r="H19" s="27">
        <v>9019</v>
      </c>
      <c r="I19" s="1"/>
      <c r="J19" s="1"/>
      <c r="K19" s="8"/>
      <c r="L19" s="1"/>
      <c r="M19" s="1"/>
    </row>
    <row r="20" spans="1:13" ht="47.25" x14ac:dyDescent="0.25">
      <c r="A20" s="39">
        <v>4</v>
      </c>
      <c r="B20" s="33" t="s">
        <v>16</v>
      </c>
      <c r="C20" s="24" t="s">
        <v>18</v>
      </c>
      <c r="D20" s="25">
        <v>26.6</v>
      </c>
      <c r="E20" s="3"/>
      <c r="F20" s="7">
        <f t="shared" si="2"/>
        <v>453681</v>
      </c>
      <c r="G20" s="5">
        <f t="shared" si="3"/>
        <v>0</v>
      </c>
      <c r="H20" s="27">
        <v>453681</v>
      </c>
      <c r="I20" s="1"/>
      <c r="J20" s="1"/>
      <c r="K20" s="8"/>
      <c r="L20" s="1"/>
      <c r="M20" s="1"/>
    </row>
    <row r="21" spans="1:13" ht="78.75" x14ac:dyDescent="0.25">
      <c r="A21" s="39">
        <v>5</v>
      </c>
      <c r="B21" s="33" t="s">
        <v>17</v>
      </c>
      <c r="C21" s="24" t="s">
        <v>13</v>
      </c>
      <c r="D21" s="24">
        <v>1</v>
      </c>
      <c r="E21" s="5">
        <v>2</v>
      </c>
      <c r="F21" s="7">
        <f t="shared" si="2"/>
        <v>50000</v>
      </c>
      <c r="G21" s="5">
        <f t="shared" si="3"/>
        <v>419.10772000000009</v>
      </c>
      <c r="H21" s="27">
        <v>50000</v>
      </c>
      <c r="I21" s="1">
        <f>2204.82186-I22-I23</f>
        <v>419.10772000000009</v>
      </c>
      <c r="J21" s="1"/>
      <c r="K21" s="8"/>
      <c r="L21" s="1"/>
      <c r="M21" s="8"/>
    </row>
    <row r="22" spans="1:13" ht="63" x14ac:dyDescent="0.25">
      <c r="A22" s="39">
        <v>6</v>
      </c>
      <c r="B22" s="33" t="s">
        <v>61</v>
      </c>
      <c r="C22" s="24" t="s">
        <v>13</v>
      </c>
      <c r="D22" s="24">
        <v>1</v>
      </c>
      <c r="E22" s="24">
        <v>1</v>
      </c>
      <c r="F22" s="7">
        <f t="shared" si="2"/>
        <v>892.85699999999997</v>
      </c>
      <c r="G22" s="5">
        <f t="shared" si="3"/>
        <v>892.85699999999997</v>
      </c>
      <c r="H22" s="27">
        <v>892.85699999999997</v>
      </c>
      <c r="I22" s="27">
        <v>892.85699999999997</v>
      </c>
      <c r="J22" s="1"/>
      <c r="K22" s="8"/>
      <c r="L22" s="1"/>
      <c r="M22" s="8"/>
    </row>
    <row r="23" spans="1:13" ht="47.25" x14ac:dyDescent="0.25">
      <c r="A23" s="39">
        <v>7</v>
      </c>
      <c r="B23" s="33" t="s">
        <v>64</v>
      </c>
      <c r="C23" s="24" t="s">
        <v>13</v>
      </c>
      <c r="D23" s="24">
        <v>1</v>
      </c>
      <c r="E23" s="24">
        <v>1</v>
      </c>
      <c r="F23" s="7">
        <f t="shared" si="2"/>
        <v>892.85713999999996</v>
      </c>
      <c r="G23" s="5">
        <f t="shared" si="3"/>
        <v>892.85713999999996</v>
      </c>
      <c r="H23" s="27">
        <v>892.85713999999996</v>
      </c>
      <c r="I23" s="27">
        <v>892.85713999999996</v>
      </c>
      <c r="J23" s="1"/>
      <c r="K23" s="8"/>
      <c r="L23" s="1"/>
      <c r="M23" s="8"/>
    </row>
    <row r="24" spans="1:13" ht="63" x14ac:dyDescent="0.25">
      <c r="A24" s="39">
        <v>8</v>
      </c>
      <c r="B24" s="33" t="s">
        <v>37</v>
      </c>
      <c r="C24" s="24" t="s">
        <v>18</v>
      </c>
      <c r="D24" s="25">
        <v>168</v>
      </c>
      <c r="E24" s="4"/>
      <c r="F24" s="7">
        <f t="shared" si="2"/>
        <v>1500000</v>
      </c>
      <c r="G24" s="5">
        <f t="shared" si="3"/>
        <v>0</v>
      </c>
      <c r="H24" s="27">
        <v>1500000</v>
      </c>
      <c r="I24" s="1"/>
      <c r="J24" s="1"/>
      <c r="K24" s="8"/>
      <c r="L24" s="1"/>
      <c r="M24" s="8"/>
    </row>
    <row r="25" spans="1:13" ht="47.25" x14ac:dyDescent="0.25">
      <c r="A25" s="39">
        <v>9</v>
      </c>
      <c r="B25" s="33" t="s">
        <v>60</v>
      </c>
      <c r="C25" s="24" t="s">
        <v>65</v>
      </c>
      <c r="D25" s="24">
        <v>1</v>
      </c>
      <c r="E25" s="4"/>
      <c r="F25" s="7">
        <f t="shared" si="2"/>
        <v>104860.835948571</v>
      </c>
      <c r="G25" s="5">
        <f t="shared" si="3"/>
        <v>0</v>
      </c>
      <c r="H25" s="1">
        <v>104860.835948571</v>
      </c>
      <c r="I25" s="1"/>
      <c r="J25" s="1"/>
      <c r="K25" s="8"/>
      <c r="L25" s="1"/>
      <c r="M25" s="8"/>
    </row>
    <row r="26" spans="1:13" x14ac:dyDescent="0.25">
      <c r="A26" s="39">
        <v>10</v>
      </c>
      <c r="B26" s="33" t="s">
        <v>38</v>
      </c>
      <c r="C26" s="24" t="s">
        <v>19</v>
      </c>
      <c r="D26" s="24">
        <v>77533</v>
      </c>
      <c r="E26" s="4"/>
      <c r="F26" s="7">
        <f t="shared" si="2"/>
        <v>2600249</v>
      </c>
      <c r="G26" s="5">
        <f t="shared" si="3"/>
        <v>1296470.0116099999</v>
      </c>
      <c r="H26" s="27">
        <v>2600249</v>
      </c>
      <c r="I26" s="1">
        <v>1296470.0116099999</v>
      </c>
      <c r="J26" s="1"/>
      <c r="K26" s="8"/>
      <c r="L26" s="1"/>
      <c r="M26" s="8"/>
    </row>
    <row r="27" spans="1:13" ht="31.5" x14ac:dyDescent="0.25">
      <c r="A27" s="39">
        <v>11</v>
      </c>
      <c r="B27" s="33" t="s">
        <v>39</v>
      </c>
      <c r="C27" s="24" t="s">
        <v>18</v>
      </c>
      <c r="D27" s="24">
        <v>110</v>
      </c>
      <c r="E27" s="4"/>
      <c r="F27" s="7">
        <f t="shared" si="2"/>
        <v>2856362</v>
      </c>
      <c r="G27" s="5">
        <f t="shared" si="3"/>
        <v>0</v>
      </c>
      <c r="H27" s="27">
        <f>477992+178370</f>
        <v>656362</v>
      </c>
      <c r="I27" s="1"/>
      <c r="J27" s="27">
        <v>2200000</v>
      </c>
      <c r="K27" s="8"/>
      <c r="L27" s="1"/>
      <c r="M27" s="8"/>
    </row>
    <row r="28" spans="1:13" ht="31.5" x14ac:dyDescent="0.25">
      <c r="A28" s="39">
        <v>12</v>
      </c>
      <c r="B28" s="33" t="s">
        <v>57</v>
      </c>
      <c r="C28" s="24" t="s">
        <v>13</v>
      </c>
      <c r="D28" s="24">
        <v>1</v>
      </c>
      <c r="E28" s="4"/>
      <c r="F28" s="7">
        <f t="shared" si="2"/>
        <v>62600</v>
      </c>
      <c r="G28" s="5">
        <f t="shared" si="3"/>
        <v>0</v>
      </c>
      <c r="H28" s="27">
        <v>62600</v>
      </c>
      <c r="I28" s="1"/>
      <c r="J28" s="1"/>
      <c r="K28" s="1"/>
      <c r="L28" s="1"/>
      <c r="M28" s="8"/>
    </row>
    <row r="29" spans="1:13" ht="31.5" x14ac:dyDescent="0.25">
      <c r="A29" s="39">
        <v>13</v>
      </c>
      <c r="B29" s="33" t="s">
        <v>58</v>
      </c>
      <c r="C29" s="24" t="s">
        <v>13</v>
      </c>
      <c r="D29" s="24">
        <v>1</v>
      </c>
      <c r="E29" s="4"/>
      <c r="F29" s="7">
        <f t="shared" si="2"/>
        <v>57800</v>
      </c>
      <c r="G29" s="5">
        <f t="shared" si="3"/>
        <v>0</v>
      </c>
      <c r="H29" s="27">
        <v>57800</v>
      </c>
      <c r="I29" s="1"/>
      <c r="J29" s="1"/>
      <c r="K29" s="8"/>
      <c r="L29" s="1"/>
      <c r="M29" s="8"/>
    </row>
    <row r="30" spans="1:13" x14ac:dyDescent="0.25">
      <c r="A30" s="39">
        <v>14</v>
      </c>
      <c r="B30" s="33" t="s">
        <v>59</v>
      </c>
      <c r="C30" s="24" t="s">
        <v>13</v>
      </c>
      <c r="D30" s="24">
        <v>1</v>
      </c>
      <c r="E30" s="3"/>
      <c r="F30" s="7">
        <f t="shared" si="2"/>
        <v>20000</v>
      </c>
      <c r="G30" s="5">
        <f t="shared" si="3"/>
        <v>0</v>
      </c>
      <c r="H30" s="27">
        <v>20000</v>
      </c>
      <c r="I30" s="1"/>
      <c r="J30" s="1"/>
      <c r="K30" s="8"/>
      <c r="L30" s="1"/>
      <c r="M30" s="8"/>
    </row>
    <row r="31" spans="1:13" x14ac:dyDescent="0.25">
      <c r="A31" s="39"/>
      <c r="B31" s="34" t="s">
        <v>7</v>
      </c>
      <c r="C31" s="24"/>
      <c r="D31" s="24"/>
      <c r="E31" s="3"/>
      <c r="F31" s="7">
        <f>SUM(F32:F36)</f>
        <v>2356356</v>
      </c>
      <c r="G31" s="7">
        <f>SUM(G32:G36)</f>
        <v>134423.45446000001</v>
      </c>
      <c r="H31" s="7">
        <f t="shared" ref="H31:M31" si="4">SUM(H32:H36)</f>
        <v>2356356</v>
      </c>
      <c r="I31" s="7">
        <f t="shared" si="4"/>
        <v>134423.45446000001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</row>
    <row r="32" spans="1:13" ht="31.5" x14ac:dyDescent="0.25">
      <c r="A32" s="39">
        <v>15</v>
      </c>
      <c r="B32" s="33" t="s">
        <v>40</v>
      </c>
      <c r="C32" s="24" t="s">
        <v>18</v>
      </c>
      <c r="D32" s="24">
        <v>8.9</v>
      </c>
      <c r="E32" s="3"/>
      <c r="F32" s="7">
        <f t="shared" si="2"/>
        <v>802373</v>
      </c>
      <c r="G32" s="5">
        <f t="shared" si="3"/>
        <v>0</v>
      </c>
      <c r="H32" s="27">
        <v>802373</v>
      </c>
      <c r="I32" s="2"/>
      <c r="J32" s="1"/>
      <c r="K32" s="8"/>
      <c r="L32" s="1"/>
      <c r="M32" s="8"/>
    </row>
    <row r="33" spans="1:13" ht="47.25" x14ac:dyDescent="0.25">
      <c r="A33" s="39">
        <v>16</v>
      </c>
      <c r="B33" s="33" t="s">
        <v>12</v>
      </c>
      <c r="C33" s="24" t="s">
        <v>13</v>
      </c>
      <c r="D33" s="24">
        <v>1</v>
      </c>
      <c r="E33" s="3"/>
      <c r="F33" s="7">
        <f t="shared" si="2"/>
        <v>60000</v>
      </c>
      <c r="G33" s="5">
        <f t="shared" si="3"/>
        <v>0</v>
      </c>
      <c r="H33" s="27">
        <v>60000</v>
      </c>
      <c r="I33" s="1"/>
      <c r="J33" s="1"/>
      <c r="K33" s="8"/>
      <c r="L33" s="1"/>
      <c r="M33" s="8"/>
    </row>
    <row r="34" spans="1:13" ht="31.5" x14ac:dyDescent="0.25">
      <c r="A34" s="39">
        <v>17</v>
      </c>
      <c r="B34" s="33" t="s">
        <v>9</v>
      </c>
      <c r="C34" s="24" t="s">
        <v>18</v>
      </c>
      <c r="D34" s="25">
        <v>94.6</v>
      </c>
      <c r="E34" s="3"/>
      <c r="F34" s="7">
        <f t="shared" si="2"/>
        <v>544834</v>
      </c>
      <c r="G34" s="5">
        <f t="shared" si="3"/>
        <v>134423.45446000001</v>
      </c>
      <c r="H34" s="27">
        <v>544834</v>
      </c>
      <c r="I34" s="8">
        <v>134423.45446000001</v>
      </c>
      <c r="J34" s="11"/>
      <c r="K34" s="11"/>
      <c r="L34" s="11"/>
      <c r="M34" s="11"/>
    </row>
    <row r="35" spans="1:13" x14ac:dyDescent="0.25">
      <c r="A35" s="39">
        <v>18</v>
      </c>
      <c r="B35" s="38" t="s">
        <v>41</v>
      </c>
      <c r="C35" s="24" t="s">
        <v>34</v>
      </c>
      <c r="D35" s="24" t="s">
        <v>42</v>
      </c>
      <c r="E35" s="3"/>
      <c r="F35" s="7">
        <f t="shared" si="2"/>
        <v>200000</v>
      </c>
      <c r="G35" s="5">
        <f t="shared" si="3"/>
        <v>0</v>
      </c>
      <c r="H35" s="27">
        <v>200000</v>
      </c>
      <c r="I35" s="2"/>
      <c r="J35" s="26"/>
      <c r="K35" s="8"/>
      <c r="L35" s="26"/>
      <c r="M35" s="8"/>
    </row>
    <row r="36" spans="1:13" x14ac:dyDescent="0.25">
      <c r="A36" s="39">
        <v>19</v>
      </c>
      <c r="B36" s="38" t="s">
        <v>43</v>
      </c>
      <c r="C36" s="24" t="s">
        <v>19</v>
      </c>
      <c r="D36" s="24">
        <v>11535</v>
      </c>
      <c r="E36" s="3"/>
      <c r="F36" s="7">
        <f t="shared" si="2"/>
        <v>749149</v>
      </c>
      <c r="G36" s="5">
        <f t="shared" si="3"/>
        <v>0</v>
      </c>
      <c r="H36" s="27">
        <v>749149</v>
      </c>
      <c r="I36" s="2"/>
      <c r="J36" s="1"/>
      <c r="K36" s="8"/>
      <c r="L36" s="1"/>
      <c r="M36" s="8"/>
    </row>
    <row r="37" spans="1:13" x14ac:dyDescent="0.25">
      <c r="A37" s="39">
        <v>20</v>
      </c>
      <c r="B37" s="40" t="s">
        <v>44</v>
      </c>
      <c r="C37" s="24"/>
      <c r="D37" s="24"/>
      <c r="E37" s="10"/>
      <c r="F37" s="7">
        <f t="shared" si="2"/>
        <v>0</v>
      </c>
      <c r="G37" s="5">
        <f t="shared" si="3"/>
        <v>198693.21747</v>
      </c>
      <c r="H37" s="1"/>
      <c r="I37" s="8">
        <f>198693217.47/1000</f>
        <v>198693.21747</v>
      </c>
      <c r="J37" s="7"/>
      <c r="K37" s="8"/>
      <c r="L37" s="7"/>
      <c r="M37" s="8"/>
    </row>
    <row r="38" spans="1:13" ht="31.5" x14ac:dyDescent="0.25">
      <c r="A38" s="39">
        <v>21</v>
      </c>
      <c r="B38" s="33" t="s">
        <v>8</v>
      </c>
      <c r="C38" s="24" t="s">
        <v>19</v>
      </c>
      <c r="D38" s="24">
        <v>1157</v>
      </c>
      <c r="E38" s="24"/>
      <c r="F38" s="7">
        <f t="shared" si="2"/>
        <v>319607</v>
      </c>
      <c r="G38" s="5">
        <f t="shared" si="3"/>
        <v>102936.74156000001</v>
      </c>
      <c r="H38" s="27">
        <v>319607</v>
      </c>
      <c r="I38" s="8">
        <f>(91230524.6+11706216.96)/1000</f>
        <v>102936.74156000001</v>
      </c>
      <c r="J38" s="27"/>
      <c r="K38" s="8"/>
      <c r="L38" s="27"/>
      <c r="M38" s="8"/>
    </row>
    <row r="40" spans="1:13" x14ac:dyDescent="0.25">
      <c r="A40" s="70"/>
      <c r="B40" s="70"/>
      <c r="C40" s="70"/>
      <c r="D40" s="70"/>
      <c r="E40" s="70"/>
      <c r="F40" s="70"/>
      <c r="G40" s="70"/>
      <c r="H40" s="70"/>
    </row>
    <row r="41" spans="1:13" s="35" customFormat="1" ht="18.75" x14ac:dyDescent="0.3">
      <c r="A41" s="35" t="s">
        <v>48</v>
      </c>
      <c r="B41" s="36"/>
      <c r="C41" s="37"/>
      <c r="D41" s="37"/>
      <c r="E41" s="37"/>
      <c r="J41" s="35" t="s">
        <v>49</v>
      </c>
    </row>
    <row r="42" spans="1:13" s="41" customFormat="1" ht="18.75" x14ac:dyDescent="0.3">
      <c r="B42" s="42"/>
      <c r="C42" s="43"/>
      <c r="D42" s="43"/>
      <c r="E42" s="43"/>
    </row>
    <row r="43" spans="1:13" s="41" customFormat="1" ht="18.75" x14ac:dyDescent="0.3">
      <c r="B43" s="42"/>
      <c r="C43" s="43"/>
      <c r="D43" s="43"/>
      <c r="E43" s="43"/>
    </row>
    <row r="44" spans="1:13" s="41" customFormat="1" ht="18.75" x14ac:dyDescent="0.3">
      <c r="B44" s="42"/>
      <c r="C44" s="43"/>
      <c r="D44" s="43"/>
      <c r="E44" s="43"/>
    </row>
    <row r="45" spans="1:13" s="35" customFormat="1" ht="18.75" x14ac:dyDescent="0.3">
      <c r="A45" s="35" t="s">
        <v>50</v>
      </c>
      <c r="B45" s="36"/>
      <c r="C45" s="37"/>
      <c r="D45" s="37"/>
      <c r="E45" s="37"/>
      <c r="J45" s="35" t="s">
        <v>51</v>
      </c>
    </row>
    <row r="46" spans="1:13" s="41" customFormat="1" ht="18.75" x14ac:dyDescent="0.3">
      <c r="B46" s="42"/>
      <c r="C46" s="43"/>
      <c r="D46" s="43"/>
      <c r="E46" s="43"/>
    </row>
    <row r="47" spans="1:13" s="41" customFormat="1" ht="18.75" x14ac:dyDescent="0.3">
      <c r="B47" s="42"/>
      <c r="C47" s="43"/>
      <c r="D47" s="43"/>
      <c r="E47" s="43"/>
    </row>
    <row r="48" spans="1:13" s="41" customFormat="1" ht="18.75" x14ac:dyDescent="0.3">
      <c r="B48" s="42"/>
      <c r="C48" s="43"/>
      <c r="D48" s="43"/>
      <c r="E48" s="43"/>
    </row>
    <row r="49" spans="1:10" s="35" customFormat="1" ht="18.75" x14ac:dyDescent="0.3">
      <c r="A49" s="35" t="s">
        <v>52</v>
      </c>
      <c r="B49" s="36"/>
      <c r="C49" s="37"/>
      <c r="D49" s="37"/>
      <c r="E49" s="37"/>
      <c r="J49" s="35" t="s">
        <v>53</v>
      </c>
    </row>
    <row r="50" spans="1:10" s="41" customFormat="1" ht="18.75" x14ac:dyDescent="0.3">
      <c r="B50" s="42"/>
      <c r="C50" s="43"/>
      <c r="D50" s="43"/>
      <c r="E50" s="43"/>
    </row>
    <row r="51" spans="1:10" s="41" customFormat="1" ht="18.75" x14ac:dyDescent="0.3">
      <c r="B51" s="42"/>
      <c r="C51" s="43"/>
      <c r="D51" s="43"/>
      <c r="E51" s="43"/>
    </row>
    <row r="52" spans="1:10" s="41" customFormat="1" ht="18.75" x14ac:dyDescent="0.3">
      <c r="B52" s="42"/>
      <c r="C52" s="43"/>
      <c r="D52" s="43"/>
      <c r="E52" s="43"/>
    </row>
    <row r="53" spans="1:10" s="35" customFormat="1" ht="18.75" x14ac:dyDescent="0.3">
      <c r="A53" s="35" t="s">
        <v>54</v>
      </c>
      <c r="B53" s="36"/>
      <c r="C53" s="37"/>
      <c r="D53" s="37"/>
      <c r="E53" s="37"/>
      <c r="J53" s="35" t="s">
        <v>47</v>
      </c>
    </row>
    <row r="1048397" spans="3:3" x14ac:dyDescent="0.25">
      <c r="C1048397" s="19"/>
    </row>
  </sheetData>
  <mergeCells count="31">
    <mergeCell ref="A40:H40"/>
    <mergeCell ref="K10:K11"/>
    <mergeCell ref="L10:L11"/>
    <mergeCell ref="M10:M11"/>
    <mergeCell ref="H9:I9"/>
    <mergeCell ref="J9:K9"/>
    <mergeCell ref="A8:A11"/>
    <mergeCell ref="B16:B17"/>
    <mergeCell ref="A16:A17"/>
    <mergeCell ref="F16:F17"/>
    <mergeCell ref="G16:G17"/>
    <mergeCell ref="L16:L17"/>
    <mergeCell ref="H16:H17"/>
    <mergeCell ref="I16:I17"/>
    <mergeCell ref="J16:J17"/>
    <mergeCell ref="K16:K17"/>
    <mergeCell ref="M16:M17"/>
    <mergeCell ref="J1:M1"/>
    <mergeCell ref="B8:M8"/>
    <mergeCell ref="L9:M9"/>
    <mergeCell ref="H10:H11"/>
    <mergeCell ref="I10:I11"/>
    <mergeCell ref="J10:J11"/>
    <mergeCell ref="C9:C11"/>
    <mergeCell ref="D9:E9"/>
    <mergeCell ref="F9:G9"/>
    <mergeCell ref="E10:E11"/>
    <mergeCell ref="G10:G11"/>
    <mergeCell ref="D10:D11"/>
    <mergeCell ref="F10:F11"/>
    <mergeCell ref="B9:B11"/>
  </mergeCells>
  <printOptions horizontalCentered="1"/>
  <pageMargins left="0.31496062992125984" right="0.31496062992125984" top="0.78740157480314965" bottom="0.35433070866141736" header="0.31496062992125984" footer="0.19685039370078741"/>
  <pageSetup paperSize="8" scale="55" fitToHeight="2" orientation="landscape" r:id="rId1"/>
  <headerFooter>
    <oddFooter>&amp;C&amp;P</oddFooter>
  </headerFooter>
  <rowBreaks count="1" manualBreakCount="1">
    <brk id="3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topLeftCell="A13" zoomScale="80" zoomScaleNormal="80" zoomScaleSheetLayoutView="80" workbookViewId="0">
      <selection activeCell="D5" sqref="D5"/>
    </sheetView>
  </sheetViews>
  <sheetFormatPr defaultRowHeight="15" outlineLevelRow="1" x14ac:dyDescent="0.25"/>
  <cols>
    <col min="1" max="1" width="32.28515625" customWidth="1"/>
    <col min="2" max="2" width="25.28515625" customWidth="1"/>
    <col min="3" max="4" width="25.42578125" customWidth="1"/>
    <col min="5" max="6" width="28" customWidth="1"/>
    <col min="257" max="262" width="28" customWidth="1"/>
    <col min="513" max="518" width="28" customWidth="1"/>
    <col min="769" max="774" width="28" customWidth="1"/>
    <col min="1025" max="1030" width="28" customWidth="1"/>
    <col min="1281" max="1286" width="28" customWidth="1"/>
    <col min="1537" max="1542" width="28" customWidth="1"/>
    <col min="1793" max="1798" width="28" customWidth="1"/>
    <col min="2049" max="2054" width="28" customWidth="1"/>
    <col min="2305" max="2310" width="28" customWidth="1"/>
    <col min="2561" max="2566" width="28" customWidth="1"/>
    <col min="2817" max="2822" width="28" customWidth="1"/>
    <col min="3073" max="3078" width="28" customWidth="1"/>
    <col min="3329" max="3334" width="28" customWidth="1"/>
    <col min="3585" max="3590" width="28" customWidth="1"/>
    <col min="3841" max="3846" width="28" customWidth="1"/>
    <col min="4097" max="4102" width="28" customWidth="1"/>
    <col min="4353" max="4358" width="28" customWidth="1"/>
    <col min="4609" max="4614" width="28" customWidth="1"/>
    <col min="4865" max="4870" width="28" customWidth="1"/>
    <col min="5121" max="5126" width="28" customWidth="1"/>
    <col min="5377" max="5382" width="28" customWidth="1"/>
    <col min="5633" max="5638" width="28" customWidth="1"/>
    <col min="5889" max="5894" width="28" customWidth="1"/>
    <col min="6145" max="6150" width="28" customWidth="1"/>
    <col min="6401" max="6406" width="28" customWidth="1"/>
    <col min="6657" max="6662" width="28" customWidth="1"/>
    <col min="6913" max="6918" width="28" customWidth="1"/>
    <col min="7169" max="7174" width="28" customWidth="1"/>
    <col min="7425" max="7430" width="28" customWidth="1"/>
    <col min="7681" max="7686" width="28" customWidth="1"/>
    <col min="7937" max="7942" width="28" customWidth="1"/>
    <col min="8193" max="8198" width="28" customWidth="1"/>
    <col min="8449" max="8454" width="28" customWidth="1"/>
    <col min="8705" max="8710" width="28" customWidth="1"/>
    <col min="8961" max="8966" width="28" customWidth="1"/>
    <col min="9217" max="9222" width="28" customWidth="1"/>
    <col min="9473" max="9478" width="28" customWidth="1"/>
    <col min="9729" max="9734" width="28" customWidth="1"/>
    <col min="9985" max="9990" width="28" customWidth="1"/>
    <col min="10241" max="10246" width="28" customWidth="1"/>
    <col min="10497" max="10502" width="28" customWidth="1"/>
    <col min="10753" max="10758" width="28" customWidth="1"/>
    <col min="11009" max="11014" width="28" customWidth="1"/>
    <col min="11265" max="11270" width="28" customWidth="1"/>
    <col min="11521" max="11526" width="28" customWidth="1"/>
    <col min="11777" max="11782" width="28" customWidth="1"/>
    <col min="12033" max="12038" width="28" customWidth="1"/>
    <col min="12289" max="12294" width="28" customWidth="1"/>
    <col min="12545" max="12550" width="28" customWidth="1"/>
    <col min="12801" max="12806" width="28" customWidth="1"/>
    <col min="13057" max="13062" width="28" customWidth="1"/>
    <col min="13313" max="13318" width="28" customWidth="1"/>
    <col min="13569" max="13574" width="28" customWidth="1"/>
    <col min="13825" max="13830" width="28" customWidth="1"/>
    <col min="14081" max="14086" width="28" customWidth="1"/>
    <col min="14337" max="14342" width="28" customWidth="1"/>
    <col min="14593" max="14598" width="28" customWidth="1"/>
    <col min="14849" max="14854" width="28" customWidth="1"/>
    <col min="15105" max="15110" width="28" customWidth="1"/>
    <col min="15361" max="15366" width="28" customWidth="1"/>
    <col min="15617" max="15622" width="28" customWidth="1"/>
    <col min="15873" max="15878" width="28" customWidth="1"/>
    <col min="16129" max="16134" width="28" customWidth="1"/>
  </cols>
  <sheetData>
    <row r="1" spans="1:13" s="9" customFormat="1" ht="94.5" customHeight="1" outlineLevel="1" x14ac:dyDescent="0.25">
      <c r="B1" s="28"/>
      <c r="C1" s="15"/>
      <c r="D1" s="15"/>
      <c r="E1" s="15"/>
      <c r="F1" s="55" t="s">
        <v>71</v>
      </c>
      <c r="G1" s="55"/>
      <c r="H1" s="56"/>
      <c r="I1" s="56"/>
      <c r="J1" s="55"/>
      <c r="K1" s="55"/>
      <c r="L1" s="56"/>
      <c r="M1" s="56"/>
    </row>
    <row r="2" spans="1:13" ht="15.75" x14ac:dyDescent="0.25">
      <c r="D2" s="44"/>
      <c r="E2" s="44"/>
      <c r="F2" s="55"/>
      <c r="G2" s="55"/>
      <c r="H2" s="56"/>
      <c r="I2" s="56"/>
    </row>
    <row r="4" spans="1:13" ht="78.75" x14ac:dyDescent="0.25">
      <c r="A4" s="45" t="s">
        <v>72</v>
      </c>
      <c r="B4" s="45" t="s">
        <v>68</v>
      </c>
      <c r="C4" s="45" t="s">
        <v>69</v>
      </c>
      <c r="D4" s="45" t="s">
        <v>70</v>
      </c>
      <c r="E4" s="45" t="s">
        <v>24</v>
      </c>
      <c r="F4" s="45" t="s">
        <v>25</v>
      </c>
    </row>
    <row r="5" spans="1:13" ht="110.25" x14ac:dyDescent="0.25">
      <c r="A5" s="46" t="s">
        <v>45</v>
      </c>
      <c r="B5" s="47" t="s">
        <v>26</v>
      </c>
      <c r="C5" s="48">
        <v>65.5</v>
      </c>
      <c r="D5" s="47" t="s">
        <v>26</v>
      </c>
      <c r="E5" s="49"/>
      <c r="F5" s="49"/>
    </row>
    <row r="6" spans="1:13" ht="78.75" x14ac:dyDescent="0.25">
      <c r="A6" s="46" t="s">
        <v>27</v>
      </c>
      <c r="B6" s="50">
        <v>0.1283</v>
      </c>
      <c r="C6" s="50">
        <v>0.1467</v>
      </c>
      <c r="D6" s="50">
        <v>0.12889999999999999</v>
      </c>
      <c r="E6" s="49"/>
      <c r="F6" s="49"/>
    </row>
    <row r="7" spans="1:13" ht="63" hidden="1" x14ac:dyDescent="0.25">
      <c r="A7" s="46" t="s">
        <v>28</v>
      </c>
      <c r="B7" s="49"/>
      <c r="C7" s="49"/>
      <c r="D7" s="49"/>
      <c r="E7" s="49"/>
      <c r="F7" s="49"/>
    </row>
    <row r="8" spans="1:13" ht="15.75" hidden="1" x14ac:dyDescent="0.25">
      <c r="A8" s="49" t="s">
        <v>29</v>
      </c>
      <c r="B8" s="49"/>
      <c r="C8" s="49"/>
      <c r="D8" s="49"/>
      <c r="E8" s="49"/>
      <c r="F8" s="49"/>
    </row>
    <row r="9" spans="1:13" ht="15.75" hidden="1" x14ac:dyDescent="0.25">
      <c r="A9" s="49" t="s">
        <v>29</v>
      </c>
      <c r="B9" s="49"/>
      <c r="C9" s="49"/>
      <c r="D9" s="49"/>
      <c r="E9" s="49"/>
      <c r="F9" s="49"/>
    </row>
    <row r="10" spans="1:13" ht="63" x14ac:dyDescent="0.25">
      <c r="A10" s="46" t="s">
        <v>28</v>
      </c>
      <c r="B10" s="48">
        <v>434</v>
      </c>
      <c r="C10" s="48" t="s">
        <v>26</v>
      </c>
      <c r="D10" s="48">
        <v>426</v>
      </c>
      <c r="E10" s="51"/>
      <c r="F10" s="51"/>
    </row>
    <row r="11" spans="1:13" ht="15.75" x14ac:dyDescent="0.25">
      <c r="A11" s="52"/>
      <c r="B11" s="52"/>
      <c r="C11" s="52"/>
      <c r="D11" s="52"/>
      <c r="E11" s="52"/>
      <c r="F11" s="52"/>
    </row>
    <row r="12" spans="1:13" ht="30.75" customHeight="1" x14ac:dyDescent="0.25">
      <c r="A12" s="81" t="s">
        <v>55</v>
      </c>
      <c r="B12" s="81"/>
      <c r="C12" s="81"/>
      <c r="D12" s="81"/>
      <c r="E12" s="81"/>
      <c r="F12" s="81"/>
    </row>
    <row r="15" spans="1:13" s="35" customFormat="1" ht="18.75" x14ac:dyDescent="0.3">
      <c r="A15" s="35" t="s">
        <v>48</v>
      </c>
      <c r="B15" s="36"/>
      <c r="C15" s="37"/>
      <c r="D15" s="37"/>
      <c r="E15" s="37"/>
      <c r="G15" s="35" t="s">
        <v>49</v>
      </c>
    </row>
  </sheetData>
  <mergeCells count="4">
    <mergeCell ref="A12:F12"/>
    <mergeCell ref="F2:I2"/>
    <mergeCell ref="J1:M1"/>
    <mergeCell ref="F1:I1"/>
  </mergeCells>
  <pageMargins left="0.55118110236220474" right="0.39370078740157483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Лист1</vt:lpstr>
      <vt:lpstr>'Приложение 1'!Заголовки_для_печати</vt:lpstr>
      <vt:lpstr>Лист1!Область_печати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Тауешбаева Жанар</cp:lastModifiedBy>
  <cp:lastPrinted>2018-06-12T02:27:50Z</cp:lastPrinted>
  <dcterms:created xsi:type="dcterms:W3CDTF">2015-05-28T08:54:31Z</dcterms:created>
  <dcterms:modified xsi:type="dcterms:W3CDTF">2018-08-09T03:19:11Z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